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2760" windowWidth="12120" windowHeight="9120" activeTab="0"/>
  </bookViews>
  <sheets>
    <sheet name="Q3" sheetId="1" r:id="rId1"/>
    <sheet name="Q2" sheetId="2" r:id="rId2"/>
    <sheet name="Q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<sst xmlns="http://schemas.openxmlformats.org/spreadsheetml/2006/main" count="147" uniqueCount="43">
  <si>
    <t>Aurora</t>
  </si>
  <si>
    <t>Arvada</t>
  </si>
  <si>
    <t>Bennett</t>
  </si>
  <si>
    <t>Brighton</t>
  </si>
  <si>
    <t>Commerce City</t>
  </si>
  <si>
    <t>Federal hts</t>
  </si>
  <si>
    <t>Northglenn</t>
  </si>
  <si>
    <t>Thornton</t>
  </si>
  <si>
    <t>Westminster</t>
  </si>
  <si>
    <t>$ Tot per Qtr</t>
  </si>
  <si>
    <t>100 % Collection</t>
  </si>
  <si>
    <t>of Road &amp; Bridge</t>
  </si>
  <si>
    <t>City Total</t>
  </si>
  <si>
    <t>Lochbuie</t>
  </si>
  <si>
    <t>divided by 2</t>
  </si>
  <si>
    <t>Total of County minus exempt)</t>
  </si>
  <si>
    <r>
      <t xml:space="preserve">Federal hts          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C-SAFE</t>
    </r>
  </si>
  <si>
    <r>
      <t xml:space="preserve">Lochbuie                  </t>
    </r>
    <r>
      <rPr>
        <b/>
        <sz val="10"/>
        <color indexed="10"/>
        <rFont val="Arial"/>
        <family val="2"/>
      </rPr>
      <t>CK</t>
    </r>
  </si>
  <si>
    <t>Road &amp; Bridge</t>
  </si>
  <si>
    <t>Assessed Valuation</t>
  </si>
  <si>
    <t>Net Assessed w/Mill Levies for 2020</t>
  </si>
  <si>
    <t>Ratio of City to Total of Cities</t>
  </si>
  <si>
    <t>1st Qtr/2021</t>
  </si>
  <si>
    <t>2nd Qtr/2021</t>
  </si>
  <si>
    <t>3rd Qtr/2021</t>
  </si>
  <si>
    <t>4th Qtr/2021</t>
  </si>
  <si>
    <t>Yr's Tot/2021</t>
  </si>
  <si>
    <t>City/Total Assessment Ratio</t>
  </si>
  <si>
    <t>Cities' Percentage Due on Collections</t>
  </si>
  <si>
    <t>1ST QTR 2021 05/03/2021 DSG</t>
  </si>
  <si>
    <t>% Taxes Assessed Collected To Date</t>
  </si>
  <si>
    <t xml:space="preserve">Tax Collection to be Disbursed Q1 2021 </t>
  </si>
  <si>
    <t xml:space="preserve">Tax Collection to be Disbursed Q2 2021 </t>
  </si>
  <si>
    <t xml:space="preserve">Tax Collection to be Disbursed Q3 2021 </t>
  </si>
  <si>
    <t xml:space="preserve">Tax Collection to be Disbursed Q4 2021 </t>
  </si>
  <si>
    <t>Tax Collection to be Disbursed Y-T-D</t>
  </si>
  <si>
    <t>Amount Received if 100 % is Collected</t>
  </si>
  <si>
    <t>Prepared by:</t>
  </si>
  <si>
    <t>Date Prepared:</t>
  </si>
  <si>
    <t>DSG</t>
  </si>
  <si>
    <t>Actual Collections</t>
  </si>
  <si>
    <t>1ST QTR 2021 07/09/2021 DSG</t>
  </si>
  <si>
    <t>QTR 3 2021 10/07/2021 DSG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</si>
</sst>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  <numFmt numFmtId="166" formatCode="&quot;$&quot;#,##0.000"/>
    <numFmt numFmtId="167" formatCode="&quot;$&quot;#,##0.000000"/>
    <numFmt numFmtId="168" formatCode="0.000000000"/>
    <numFmt numFmtId="169" formatCode="&quot;$&quot;#,##0.000000000"/>
    <numFmt numFmtId="170" formatCode="[$-409]dddd\,\ mmmm\ d\,\ yyyy"/>
    <numFmt numFmtId="171" formatCode="[$-409]h:mm:ss\ AM/PM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_(&quot;$&quot;* #,##0.0000000000_);_(&quot;$&quot;* \(#,##0.0000000000\);_(&quot;$&quot;* &quot;-&quot;????????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 horizontal="center"/>
    </xf>
    <xf numFmtId="44" fontId="0" fillId="0" borderId="0" xfId="42" applyNumberFormat="1" applyFont="1" applyAlignment="1">
      <alignment/>
    </xf>
    <xf numFmtId="4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0" xfId="0" applyNumberFormat="1" applyFont="1" applyBorder="1" applyAlignment="1">
      <alignment horizontal="center" wrapText="1"/>
    </xf>
    <xf numFmtId="10" fontId="6" fillId="0" borderId="10" xfId="0" applyNumberFormat="1" applyFont="1" applyBorder="1" applyAlignment="1">
      <alignment horizontal="center" wrapText="1"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64" fontId="6" fillId="0" borderId="11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2.140625" style="0" customWidth="1"/>
    <col min="2" max="2" width="26.8515625" style="0" bestFit="1" customWidth="1"/>
    <col min="3" max="3" width="16.57421875" style="0" customWidth="1"/>
    <col min="4" max="4" width="14.421875" style="22" bestFit="1" customWidth="1"/>
    <col min="5" max="5" width="16.28125" style="13" bestFit="1" customWidth="1"/>
    <col min="6" max="6" width="14.00390625" style="14" bestFit="1" customWidth="1"/>
    <col min="7" max="7" width="13.28125" style="13" customWidth="1"/>
    <col min="8" max="8" width="13.8515625" style="14" customWidth="1"/>
    <col min="9" max="9" width="14.00390625" style="13" bestFit="1" customWidth="1"/>
    <col min="10" max="10" width="1.28515625" style="0" customWidth="1"/>
    <col min="11" max="11" width="12.8515625" style="4" customWidth="1"/>
    <col min="12" max="12" width="14.00390625" style="13" bestFit="1" customWidth="1"/>
  </cols>
  <sheetData>
    <row r="1" spans="2:5" ht="12.75">
      <c r="B1" s="6" t="s">
        <v>38</v>
      </c>
      <c r="C1" s="7">
        <f ca="1">TODAY()</f>
        <v>44476</v>
      </c>
      <c r="D1" s="29" t="s">
        <v>37</v>
      </c>
      <c r="E1" s="17" t="s">
        <v>39</v>
      </c>
    </row>
    <row r="2" spans="4:12" ht="12.75">
      <c r="D2" s="23"/>
      <c r="L2" s="15"/>
    </row>
    <row r="3" spans="1:12" s="19" customFormat="1" ht="51">
      <c r="A3" s="18" t="s">
        <v>18</v>
      </c>
      <c r="C3" s="8" t="s">
        <v>19</v>
      </c>
      <c r="D3" s="24" t="s">
        <v>27</v>
      </c>
      <c r="E3" s="20" t="s">
        <v>31</v>
      </c>
      <c r="F3" s="20" t="s">
        <v>32</v>
      </c>
      <c r="G3" s="20" t="s">
        <v>33</v>
      </c>
      <c r="H3" s="20" t="s">
        <v>34</v>
      </c>
      <c r="I3" s="20" t="s">
        <v>35</v>
      </c>
      <c r="K3" s="21" t="s">
        <v>30</v>
      </c>
      <c r="L3" s="20" t="s">
        <v>36</v>
      </c>
    </row>
    <row r="4" spans="2:12" ht="12.75">
      <c r="B4" t="s">
        <v>1</v>
      </c>
      <c r="C4" s="1">
        <f>C25</f>
        <v>56023290</v>
      </c>
      <c r="D4" s="22">
        <f>SUM(C4/$C$14)</f>
        <v>0.006611746547049674</v>
      </c>
      <c r="E4" s="14">
        <f aca="true" t="shared" si="0" ref="E4:E13">SUM(D4*$C$18)</f>
        <v>14272.29309291649</v>
      </c>
      <c r="F4" s="14">
        <f>ROUND(D4*$C$19,2)</f>
        <v>20420.52</v>
      </c>
      <c r="G4" s="14">
        <f aca="true" t="shared" si="1" ref="G4:G13">SUM(D4*$C$20)</f>
        <v>1220.0449616778496</v>
      </c>
      <c r="H4" s="16">
        <f aca="true" t="shared" si="2" ref="H4:H13">SUM(D4*$C$21)</f>
        <v>0</v>
      </c>
      <c r="I4" s="13">
        <f aca="true" t="shared" si="3" ref="I4:I13">SUM(E4:H4)</f>
        <v>35912.85805459434</v>
      </c>
      <c r="J4" s="3"/>
      <c r="K4" s="4">
        <f>SUM(I4/L4)</f>
        <v>0.9858577767918896</v>
      </c>
      <c r="L4" s="13">
        <f>SUM($F$20*D4)</f>
        <v>36428.03140576675</v>
      </c>
    </row>
    <row r="5" spans="2:12" ht="12.75">
      <c r="B5" t="s">
        <v>0</v>
      </c>
      <c r="C5" s="1">
        <f aca="true" t="shared" si="4" ref="C5:C13">C26</f>
        <v>1297863100</v>
      </c>
      <c r="D5" s="22">
        <f aca="true" t="shared" si="5" ref="D5:D13">SUM(C5/$C$14)</f>
        <v>0.15317097353561682</v>
      </c>
      <c r="E5" s="14">
        <f t="shared" si="0"/>
        <v>330638.96386094403</v>
      </c>
      <c r="F5" s="14">
        <f aca="true" t="shared" si="6" ref="F5:F13">ROUND(D5*$C$19,2)</f>
        <v>473071.73</v>
      </c>
      <c r="G5" s="14">
        <f t="shared" si="1"/>
        <v>28264.16185308994</v>
      </c>
      <c r="H5" s="16">
        <f t="shared" si="2"/>
        <v>0</v>
      </c>
      <c r="I5" s="13">
        <f t="shared" si="3"/>
        <v>831974.8557140339</v>
      </c>
      <c r="J5" s="3"/>
      <c r="K5" s="4">
        <f aca="true" t="shared" si="7" ref="K5:K13">SUM(I5/L5)</f>
        <v>0.9858576780110349</v>
      </c>
      <c r="L5" s="13">
        <f>SUM($F$20*D5)</f>
        <v>843909.6983983945</v>
      </c>
    </row>
    <row r="6" spans="2:12" ht="12.75">
      <c r="B6" t="s">
        <v>2</v>
      </c>
      <c r="C6" s="1">
        <f t="shared" si="4"/>
        <v>29729760</v>
      </c>
      <c r="D6" s="22">
        <f t="shared" si="5"/>
        <v>0.0035086414600894646</v>
      </c>
      <c r="E6" s="14">
        <f t="shared" si="0"/>
        <v>7573.847382081005</v>
      </c>
      <c r="F6" s="14">
        <f t="shared" si="6"/>
        <v>10836.51</v>
      </c>
      <c r="G6" s="14">
        <f t="shared" si="1"/>
        <v>647.4386616689535</v>
      </c>
      <c r="H6" s="16">
        <f t="shared" si="2"/>
        <v>0</v>
      </c>
      <c r="I6" s="13">
        <f t="shared" si="3"/>
        <v>19057.796043749957</v>
      </c>
      <c r="J6" s="3"/>
      <c r="K6" s="4">
        <f t="shared" si="7"/>
        <v>0.9858575770153678</v>
      </c>
      <c r="L6" s="13">
        <f aca="true" t="shared" si="8" ref="L6:L13">SUM($F$20*D6)</f>
        <v>19331.185850847174</v>
      </c>
    </row>
    <row r="7" spans="2:12" ht="12.75">
      <c r="B7" t="s">
        <v>3</v>
      </c>
      <c r="C7" s="1">
        <f t="shared" si="4"/>
        <v>526897900</v>
      </c>
      <c r="D7" s="22">
        <f>SUM(C7/$C$14)</f>
        <v>0.06218334144554389</v>
      </c>
      <c r="E7" s="14">
        <f t="shared" si="0"/>
        <v>134230.62549240154</v>
      </c>
      <c r="F7" s="14">
        <f t="shared" si="6"/>
        <v>192054.54</v>
      </c>
      <c r="G7" s="14">
        <f t="shared" si="1"/>
        <v>11474.497984920905</v>
      </c>
      <c r="H7" s="16">
        <f t="shared" si="2"/>
        <v>0</v>
      </c>
      <c r="I7" s="13">
        <f t="shared" si="3"/>
        <v>337759.6634773225</v>
      </c>
      <c r="J7" s="3"/>
      <c r="K7" s="4">
        <f t="shared" si="7"/>
        <v>0.9858576770374854</v>
      </c>
      <c r="L7" s="13">
        <f t="shared" si="8"/>
        <v>342604.8925158188</v>
      </c>
    </row>
    <row r="8" spans="2:12" ht="12.75">
      <c r="B8" t="s">
        <v>4</v>
      </c>
      <c r="C8" s="1">
        <f t="shared" si="4"/>
        <v>1150931900</v>
      </c>
      <c r="D8" s="22">
        <f t="shared" si="5"/>
        <v>0.13583047364255688</v>
      </c>
      <c r="E8" s="14">
        <f t="shared" si="0"/>
        <v>293207.2965866027</v>
      </c>
      <c r="F8" s="14">
        <f t="shared" si="6"/>
        <v>419515.23</v>
      </c>
      <c r="G8" s="14">
        <f t="shared" si="1"/>
        <v>25064.373510183257</v>
      </c>
      <c r="H8" s="16">
        <f t="shared" si="2"/>
        <v>0</v>
      </c>
      <c r="I8" s="13">
        <f t="shared" si="3"/>
        <v>737786.900096786</v>
      </c>
      <c r="J8" s="3"/>
      <c r="K8" s="4">
        <f t="shared" si="7"/>
        <v>0.9858576696301847</v>
      </c>
      <c r="L8" s="13">
        <f t="shared" si="8"/>
        <v>748370.6044236029</v>
      </c>
    </row>
    <row r="9" spans="2:12" ht="12.75">
      <c r="B9" s="5" t="s">
        <v>16</v>
      </c>
      <c r="C9" s="1">
        <f t="shared" si="4"/>
        <v>111729840</v>
      </c>
      <c r="D9" s="22">
        <f t="shared" si="5"/>
        <v>0.013186112129837654</v>
      </c>
      <c r="E9" s="14">
        <f t="shared" si="0"/>
        <v>28463.894635689277</v>
      </c>
      <c r="F9" s="14">
        <f t="shared" si="6"/>
        <v>40725.58</v>
      </c>
      <c r="G9" s="14">
        <f t="shared" si="1"/>
        <v>2433.192130649097</v>
      </c>
      <c r="H9" s="16">
        <f t="shared" si="2"/>
        <v>0</v>
      </c>
      <c r="I9" s="13">
        <f t="shared" si="3"/>
        <v>71622.66676633839</v>
      </c>
      <c r="J9" s="3"/>
      <c r="K9" s="4">
        <f t="shared" si="7"/>
        <v>0.9858576653551169</v>
      </c>
      <c r="L9" s="13">
        <f t="shared" si="8"/>
        <v>72650.10891865319</v>
      </c>
    </row>
    <row r="10" spans="2:12" ht="12.75">
      <c r="B10" s="5" t="s">
        <v>17</v>
      </c>
      <c r="C10" s="1">
        <f t="shared" si="4"/>
        <v>100100</v>
      </c>
      <c r="D10" s="22">
        <f t="shared" si="5"/>
        <v>1.1813583767745027E-05</v>
      </c>
      <c r="E10" s="14">
        <f t="shared" si="0"/>
        <v>25.50111817069188</v>
      </c>
      <c r="F10" s="14">
        <f t="shared" si="6"/>
        <v>36.49</v>
      </c>
      <c r="G10" s="14">
        <f t="shared" si="1"/>
        <v>2.1799237542806345</v>
      </c>
      <c r="H10" s="16">
        <f t="shared" si="2"/>
        <v>0</v>
      </c>
      <c r="I10" s="13">
        <f t="shared" si="3"/>
        <v>64.17104192497251</v>
      </c>
      <c r="J10" s="3"/>
      <c r="K10" s="4">
        <f>SUM(I10/L10)</f>
        <v>0.9859114729395968</v>
      </c>
      <c r="L10" s="13">
        <f t="shared" si="8"/>
        <v>65.0880364883471</v>
      </c>
    </row>
    <row r="11" spans="2:12" ht="12.75">
      <c r="B11" t="s">
        <v>6</v>
      </c>
      <c r="C11" s="1">
        <f t="shared" si="4"/>
        <v>426129650</v>
      </c>
      <c r="D11" s="22">
        <f t="shared" si="5"/>
        <v>0.05029089226967902</v>
      </c>
      <c r="E11" s="14">
        <f t="shared" si="0"/>
        <v>108559.26634051518</v>
      </c>
      <c r="F11" s="14">
        <f t="shared" si="6"/>
        <v>155324.46</v>
      </c>
      <c r="G11" s="14">
        <f t="shared" si="1"/>
        <v>9280.021442939988</v>
      </c>
      <c r="H11" s="16">
        <f t="shared" si="2"/>
        <v>0</v>
      </c>
      <c r="I11" s="13">
        <f t="shared" si="3"/>
        <v>273163.7477834552</v>
      </c>
      <c r="J11" s="3"/>
      <c r="K11" s="4">
        <f t="shared" si="7"/>
        <v>0.9858576625267826</v>
      </c>
      <c r="L11" s="13">
        <f t="shared" si="8"/>
        <v>277082.33973992587</v>
      </c>
    </row>
    <row r="12" spans="2:12" ht="12.75">
      <c r="B12" t="s">
        <v>7</v>
      </c>
      <c r="C12" s="1">
        <f t="shared" si="4"/>
        <v>1664865070</v>
      </c>
      <c r="D12" s="22">
        <f t="shared" si="5"/>
        <v>0.19648374591845844</v>
      </c>
      <c r="E12" s="14">
        <f t="shared" si="0"/>
        <v>424135.0738094626</v>
      </c>
      <c r="F12" s="14">
        <f t="shared" si="6"/>
        <v>606844.12</v>
      </c>
      <c r="G12" s="14">
        <f t="shared" si="1"/>
        <v>36256.53260504587</v>
      </c>
      <c r="H12" s="16">
        <f t="shared" si="2"/>
        <v>0</v>
      </c>
      <c r="I12" s="13">
        <f t="shared" si="3"/>
        <v>1067235.7264145084</v>
      </c>
      <c r="J12" s="3"/>
      <c r="K12" s="4">
        <f t="shared" si="7"/>
        <v>0.9858576722590608</v>
      </c>
      <c r="L12" s="13">
        <f t="shared" si="8"/>
        <v>1082545.438804541</v>
      </c>
    </row>
    <row r="13" spans="2:12" ht="12.75">
      <c r="B13" t="s">
        <v>8</v>
      </c>
      <c r="C13" s="1">
        <f t="shared" si="4"/>
        <v>1030483990</v>
      </c>
      <c r="D13" s="22">
        <f t="shared" si="5"/>
        <v>0.12161547389795334</v>
      </c>
      <c r="E13" s="14">
        <f t="shared" si="0"/>
        <v>262522.4176023583</v>
      </c>
      <c r="F13" s="14">
        <f t="shared" si="6"/>
        <v>375611.91</v>
      </c>
      <c r="G13" s="14">
        <f t="shared" si="1"/>
        <v>22441.32395811077</v>
      </c>
      <c r="H13" s="16">
        <f t="shared" si="2"/>
        <v>0</v>
      </c>
      <c r="I13" s="13">
        <f t="shared" si="3"/>
        <v>660575.6515604691</v>
      </c>
      <c r="J13" s="3"/>
      <c r="K13" s="4">
        <f t="shared" si="7"/>
        <v>0.985857671137946</v>
      </c>
      <c r="L13" s="13">
        <f t="shared" si="8"/>
        <v>670051.743674101</v>
      </c>
    </row>
    <row r="14" spans="2:10" ht="12.75">
      <c r="B14" t="s">
        <v>15</v>
      </c>
      <c r="C14" s="1">
        <v>8473296670</v>
      </c>
      <c r="G14" s="14"/>
      <c r="H14" s="16"/>
      <c r="J14" s="3"/>
    </row>
    <row r="15" spans="1:12" ht="12.75">
      <c r="A15" s="10" t="s">
        <v>28</v>
      </c>
      <c r="C15" s="1"/>
      <c r="D15" s="22">
        <f>SUM(D4:D13)</f>
        <v>0.7428932144305529</v>
      </c>
      <c r="G15" s="14"/>
      <c r="H15" s="16"/>
      <c r="J15" s="3"/>
      <c r="L15" s="13">
        <f>SUM(L4:L13)</f>
        <v>4093039.1317681395</v>
      </c>
    </row>
    <row r="16" spans="4:10" ht="12.75">
      <c r="D16" s="22" t="s">
        <v>9</v>
      </c>
      <c r="E16" s="13">
        <f>SUM(E4:E13)</f>
        <v>1603629.1799211418</v>
      </c>
      <c r="F16" s="14">
        <f>SUM(F4:F13)</f>
        <v>2294441.0900000003</v>
      </c>
      <c r="G16" s="14">
        <f>SUM(G4:G13)</f>
        <v>137083.76703204092</v>
      </c>
      <c r="H16" s="16">
        <f>SUM(H4:H15)</f>
        <v>0</v>
      </c>
      <c r="I16" s="13">
        <f>SUM(I4:I15)</f>
        <v>4035154.0369531824</v>
      </c>
      <c r="J16" s="3"/>
    </row>
    <row r="17" spans="2:10" ht="12.75">
      <c r="B17" s="9" t="s">
        <v>40</v>
      </c>
      <c r="G17" s="14"/>
      <c r="H17" s="16"/>
      <c r="J17" s="3"/>
    </row>
    <row r="18" spans="2:12" ht="12.75">
      <c r="B18" s="30" t="s">
        <v>22</v>
      </c>
      <c r="C18" s="3">
        <v>2158626.77</v>
      </c>
      <c r="J18" s="2"/>
      <c r="L18" s="13">
        <f>SUM(F20*D15)</f>
        <v>4093039.1317681395</v>
      </c>
    </row>
    <row r="19" spans="2:10" ht="12.75">
      <c r="B19" s="30" t="s">
        <v>23</v>
      </c>
      <c r="C19" s="3">
        <v>3088520.73</v>
      </c>
      <c r="E19" s="13" t="s">
        <v>10</v>
      </c>
      <c r="J19" s="2"/>
    </row>
    <row r="20" spans="2:10" ht="12.75">
      <c r="B20" s="30" t="s">
        <v>24</v>
      </c>
      <c r="C20" s="3">
        <v>184526.88</v>
      </c>
      <c r="E20" s="13" t="s">
        <v>11</v>
      </c>
      <c r="F20" s="14">
        <f>(8476296670*0.0013)/2</f>
        <v>5509592.8355</v>
      </c>
      <c r="J20" s="2"/>
    </row>
    <row r="21" spans="2:10" ht="12.75">
      <c r="B21" s="30" t="s">
        <v>25</v>
      </c>
      <c r="C21" s="3"/>
      <c r="E21" s="13" t="s">
        <v>14</v>
      </c>
      <c r="J21" s="2"/>
    </row>
    <row r="22" spans="2:12" s="9" customFormat="1" ht="13.5" thickBot="1">
      <c r="B22" s="10" t="s">
        <v>26</v>
      </c>
      <c r="C22" s="27">
        <f>SUM(C18:C21)</f>
        <v>5431674.38</v>
      </c>
      <c r="D22" s="28"/>
      <c r="E22" s="17"/>
      <c r="F22" s="17"/>
      <c r="G22" s="17"/>
      <c r="H22" s="17"/>
      <c r="I22" s="17"/>
      <c r="J22" s="25"/>
      <c r="K22" s="12"/>
      <c r="L22" s="17"/>
    </row>
    <row r="23" ht="13.5" thickTop="1">
      <c r="J23" s="2"/>
    </row>
    <row r="24" spans="3:10" ht="38.25">
      <c r="C24" s="8" t="s">
        <v>20</v>
      </c>
      <c r="D24" s="24" t="s">
        <v>21</v>
      </c>
      <c r="J24" s="2"/>
    </row>
    <row r="25" spans="2:10" ht="12.75">
      <c r="B25" t="s">
        <v>1</v>
      </c>
      <c r="C25" s="1">
        <v>56023290</v>
      </c>
      <c r="D25" s="22">
        <f>SUM(C25/$C$35)</f>
        <v>0.008899995879108615</v>
      </c>
      <c r="J25" s="2"/>
    </row>
    <row r="26" spans="2:10" ht="12.75">
      <c r="B26" t="s">
        <v>0</v>
      </c>
      <c r="C26" s="1">
        <v>1297863100</v>
      </c>
      <c r="D26" s="22">
        <f aca="true" t="shared" si="9" ref="D26:D34">SUM(C26/$C$35)</f>
        <v>0.20618168339715737</v>
      </c>
      <c r="J26" s="1"/>
    </row>
    <row r="27" spans="2:4" ht="12.75">
      <c r="B27" t="s">
        <v>2</v>
      </c>
      <c r="C27" s="1">
        <v>29729760</v>
      </c>
      <c r="D27" s="22">
        <f t="shared" si="9"/>
        <v>0.004722941860195789</v>
      </c>
    </row>
    <row r="28" spans="2:4" ht="12.75">
      <c r="B28" t="s">
        <v>3</v>
      </c>
      <c r="C28" s="1">
        <v>526897900</v>
      </c>
      <c r="D28" s="22">
        <f t="shared" si="9"/>
        <v>0.08370427975063555</v>
      </c>
    </row>
    <row r="29" spans="2:4" ht="12.75">
      <c r="B29" t="s">
        <v>4</v>
      </c>
      <c r="C29" s="1">
        <v>1150931900</v>
      </c>
      <c r="D29" s="22">
        <f t="shared" si="9"/>
        <v>0.18283983620266944</v>
      </c>
    </row>
    <row r="30" spans="2:4" ht="12.75">
      <c r="B30" t="s">
        <v>5</v>
      </c>
      <c r="C30" s="1">
        <v>111729840</v>
      </c>
      <c r="D30" s="22">
        <f t="shared" si="9"/>
        <v>0.017749673672743334</v>
      </c>
    </row>
    <row r="31" spans="2:4" ht="12.75">
      <c r="B31" t="s">
        <v>13</v>
      </c>
      <c r="C31" s="1">
        <v>100100</v>
      </c>
      <c r="D31" s="22">
        <f t="shared" si="9"/>
        <v>1.590212905202055E-05</v>
      </c>
    </row>
    <row r="32" spans="2:4" ht="12.75">
      <c r="B32" t="s">
        <v>6</v>
      </c>
      <c r="C32" s="1">
        <v>426129650</v>
      </c>
      <c r="D32" s="22">
        <f t="shared" si="9"/>
        <v>0.06769599088104244</v>
      </c>
    </row>
    <row r="33" spans="2:4" ht="12.75">
      <c r="B33" t="s">
        <v>7</v>
      </c>
      <c r="C33" s="1">
        <v>1664865070</v>
      </c>
      <c r="D33" s="22">
        <f t="shared" si="9"/>
        <v>0.2644845074659463</v>
      </c>
    </row>
    <row r="34" spans="2:4" ht="12.75">
      <c r="B34" t="s">
        <v>8</v>
      </c>
      <c r="C34" s="1">
        <v>1030483990</v>
      </c>
      <c r="D34" s="22">
        <f t="shared" si="9"/>
        <v>0.1637051887614491</v>
      </c>
    </row>
    <row r="35" spans="2:12" s="9" customFormat="1" ht="12.75">
      <c r="B35" s="10" t="s">
        <v>12</v>
      </c>
      <c r="C35" s="11">
        <f>SUM(C25:C34)</f>
        <v>6294754600</v>
      </c>
      <c r="D35" s="26">
        <f>SUM(D25:D34)</f>
        <v>1</v>
      </c>
      <c r="E35" s="17"/>
      <c r="F35" s="17"/>
      <c r="G35" s="17"/>
      <c r="H35" s="14"/>
      <c r="I35" s="17"/>
      <c r="K35" s="12"/>
      <c r="L35" s="17"/>
    </row>
    <row r="39" ht="12.75">
      <c r="A39" s="5" t="s">
        <v>42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2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H32" sqref="H32:I32"/>
    </sheetView>
  </sheetViews>
  <sheetFormatPr defaultColWidth="9.140625" defaultRowHeight="12.75"/>
  <cols>
    <col min="1" max="1" width="12.140625" style="0" customWidth="1"/>
    <col min="2" max="2" width="26.8515625" style="0" bestFit="1" customWidth="1"/>
    <col min="3" max="3" width="16.57421875" style="0" customWidth="1"/>
    <col min="4" max="4" width="14.421875" style="22" bestFit="1" customWidth="1"/>
    <col min="5" max="5" width="16.28125" style="13" bestFit="1" customWidth="1"/>
    <col min="6" max="6" width="14.00390625" style="14" bestFit="1" customWidth="1"/>
    <col min="7" max="7" width="13.28125" style="13" customWidth="1"/>
    <col min="8" max="8" width="13.8515625" style="14" customWidth="1"/>
    <col min="9" max="9" width="14.00390625" style="13" bestFit="1" customWidth="1"/>
    <col min="10" max="10" width="1.28515625" style="0" customWidth="1"/>
    <col min="11" max="11" width="12.8515625" style="4" customWidth="1"/>
    <col min="12" max="12" width="14.00390625" style="13" bestFit="1" customWidth="1"/>
  </cols>
  <sheetData>
    <row r="1" spans="2:5" ht="12.75">
      <c r="B1" s="6" t="s">
        <v>38</v>
      </c>
      <c r="C1" s="7">
        <f ca="1">TODAY()</f>
        <v>44476</v>
      </c>
      <c r="D1" s="29" t="s">
        <v>37</v>
      </c>
      <c r="E1" s="17" t="s">
        <v>39</v>
      </c>
    </row>
    <row r="2" spans="4:12" ht="12.75">
      <c r="D2" s="23"/>
      <c r="L2" s="15"/>
    </row>
    <row r="3" spans="1:12" s="19" customFormat="1" ht="51">
      <c r="A3" s="18" t="s">
        <v>18</v>
      </c>
      <c r="C3" s="8" t="s">
        <v>19</v>
      </c>
      <c r="D3" s="24" t="s">
        <v>27</v>
      </c>
      <c r="E3" s="20" t="s">
        <v>31</v>
      </c>
      <c r="F3" s="20" t="s">
        <v>32</v>
      </c>
      <c r="G3" s="20" t="s">
        <v>33</v>
      </c>
      <c r="H3" s="20" t="s">
        <v>34</v>
      </c>
      <c r="I3" s="20" t="s">
        <v>35</v>
      </c>
      <c r="K3" s="21" t="s">
        <v>30</v>
      </c>
      <c r="L3" s="20" t="s">
        <v>36</v>
      </c>
    </row>
    <row r="4" spans="2:12" ht="12.75">
      <c r="B4" t="s">
        <v>1</v>
      </c>
      <c r="C4" s="1">
        <f>C25</f>
        <v>56023290</v>
      </c>
      <c r="D4" s="22">
        <f>SUM(C4/$C$14)</f>
        <v>0.006611746547049674</v>
      </c>
      <c r="E4" s="14">
        <f aca="true" t="shared" si="0" ref="E4:E13">SUM(D4*$C$18)</f>
        <v>14272.29309291649</v>
      </c>
      <c r="F4" s="14">
        <f>ROUND(D4*$C$19,2)</f>
        <v>20420.52</v>
      </c>
      <c r="G4" s="14">
        <f aca="true" t="shared" si="1" ref="G4:G13">SUM(D4*$C$20)</f>
        <v>0</v>
      </c>
      <c r="H4" s="16">
        <f aca="true" t="shared" si="2" ref="H4:H13">SUM(D4*$C$21)</f>
        <v>0</v>
      </c>
      <c r="I4" s="13">
        <f aca="true" t="shared" si="3" ref="I4:I13">SUM(E4:H4)</f>
        <v>34692.81309291649</v>
      </c>
      <c r="J4" s="3"/>
      <c r="K4" s="4">
        <f>SUM(I4/L4)</f>
        <v>0.9523658499817927</v>
      </c>
      <c r="L4" s="13">
        <f>SUM($F$20*D4)</f>
        <v>36428.03140576675</v>
      </c>
    </row>
    <row r="5" spans="2:12" ht="12.75">
      <c r="B5" t="s">
        <v>0</v>
      </c>
      <c r="C5" s="1">
        <f aca="true" t="shared" si="4" ref="C5:C13">C26</f>
        <v>1297863100</v>
      </c>
      <c r="D5" s="22">
        <f aca="true" t="shared" si="5" ref="D5:D13">SUM(C5/$C$14)</f>
        <v>0.15317097353561682</v>
      </c>
      <c r="E5" s="14">
        <f t="shared" si="0"/>
        <v>330638.96386094403</v>
      </c>
      <c r="F5" s="14">
        <f aca="true" t="shared" si="6" ref="F5:F13">ROUND(D5*$C$19,2)</f>
        <v>473071.73</v>
      </c>
      <c r="G5" s="14">
        <f t="shared" si="1"/>
        <v>0</v>
      </c>
      <c r="H5" s="16">
        <f t="shared" si="2"/>
        <v>0</v>
      </c>
      <c r="I5" s="13">
        <f t="shared" si="3"/>
        <v>803710.693860944</v>
      </c>
      <c r="J5" s="3"/>
      <c r="K5" s="4">
        <f aca="true" t="shared" si="7" ref="K5:K13">SUM(I5/L5)</f>
        <v>0.952365751200938</v>
      </c>
      <c r="L5" s="13">
        <f>SUM($F$20*D5)</f>
        <v>843909.6983983945</v>
      </c>
    </row>
    <row r="6" spans="2:12" ht="12.75">
      <c r="B6" t="s">
        <v>2</v>
      </c>
      <c r="C6" s="1">
        <f t="shared" si="4"/>
        <v>29729760</v>
      </c>
      <c r="D6" s="22">
        <f t="shared" si="5"/>
        <v>0.0035086414600894646</v>
      </c>
      <c r="E6" s="14">
        <f t="shared" si="0"/>
        <v>7573.847382081005</v>
      </c>
      <c r="F6" s="14">
        <f t="shared" si="6"/>
        <v>10836.51</v>
      </c>
      <c r="G6" s="14">
        <f t="shared" si="1"/>
        <v>0</v>
      </c>
      <c r="H6" s="16">
        <f t="shared" si="2"/>
        <v>0</v>
      </c>
      <c r="I6" s="13">
        <f t="shared" si="3"/>
        <v>18410.357382081005</v>
      </c>
      <c r="J6" s="3"/>
      <c r="K6" s="4">
        <f t="shared" si="7"/>
        <v>0.9523656502052711</v>
      </c>
      <c r="L6" s="13">
        <f aca="true" t="shared" si="8" ref="L6:L13">SUM($F$20*D6)</f>
        <v>19331.185850847174</v>
      </c>
    </row>
    <row r="7" spans="2:12" ht="12.75">
      <c r="B7" t="s">
        <v>3</v>
      </c>
      <c r="C7" s="1">
        <f t="shared" si="4"/>
        <v>526897900</v>
      </c>
      <c r="D7" s="22">
        <f>SUM(C7/$C$14)</f>
        <v>0.06218334144554389</v>
      </c>
      <c r="E7" s="14">
        <f t="shared" si="0"/>
        <v>134230.62549240154</v>
      </c>
      <c r="F7" s="14">
        <f t="shared" si="6"/>
        <v>192054.54</v>
      </c>
      <c r="G7" s="14">
        <f t="shared" si="1"/>
        <v>0</v>
      </c>
      <c r="H7" s="16">
        <f t="shared" si="2"/>
        <v>0</v>
      </c>
      <c r="I7" s="13">
        <f t="shared" si="3"/>
        <v>326285.1654924016</v>
      </c>
      <c r="J7" s="3"/>
      <c r="K7" s="4">
        <f t="shared" si="7"/>
        <v>0.9523657502273885</v>
      </c>
      <c r="L7" s="13">
        <f t="shared" si="8"/>
        <v>342604.8925158188</v>
      </c>
    </row>
    <row r="8" spans="2:12" ht="12.75">
      <c r="B8" t="s">
        <v>4</v>
      </c>
      <c r="C8" s="1">
        <f t="shared" si="4"/>
        <v>1150931900</v>
      </c>
      <c r="D8" s="22">
        <f t="shared" si="5"/>
        <v>0.13583047364255688</v>
      </c>
      <c r="E8" s="14">
        <f t="shared" si="0"/>
        <v>293207.2965866027</v>
      </c>
      <c r="F8" s="14">
        <f t="shared" si="6"/>
        <v>419515.23</v>
      </c>
      <c r="G8" s="14">
        <f t="shared" si="1"/>
        <v>0</v>
      </c>
      <c r="H8" s="16">
        <f t="shared" si="2"/>
        <v>0</v>
      </c>
      <c r="I8" s="13">
        <f t="shared" si="3"/>
        <v>712722.5265866027</v>
      </c>
      <c r="J8" s="3"/>
      <c r="K8" s="4">
        <f t="shared" si="7"/>
        <v>0.9523657428200878</v>
      </c>
      <c r="L8" s="13">
        <f t="shared" si="8"/>
        <v>748370.6044236029</v>
      </c>
    </row>
    <row r="9" spans="2:12" ht="12.75">
      <c r="B9" s="5" t="s">
        <v>16</v>
      </c>
      <c r="C9" s="1">
        <f t="shared" si="4"/>
        <v>111729840</v>
      </c>
      <c r="D9" s="22">
        <f t="shared" si="5"/>
        <v>0.013186112129837654</v>
      </c>
      <c r="E9" s="14">
        <f t="shared" si="0"/>
        <v>28463.894635689277</v>
      </c>
      <c r="F9" s="14">
        <f t="shared" si="6"/>
        <v>40725.58</v>
      </c>
      <c r="G9" s="14">
        <f t="shared" si="1"/>
        <v>0</v>
      </c>
      <c r="H9" s="16">
        <f t="shared" si="2"/>
        <v>0</v>
      </c>
      <c r="I9" s="13">
        <f t="shared" si="3"/>
        <v>69189.47463568929</v>
      </c>
      <c r="J9" s="3"/>
      <c r="K9" s="4">
        <f t="shared" si="7"/>
        <v>0.9523657385450199</v>
      </c>
      <c r="L9" s="13">
        <f t="shared" si="8"/>
        <v>72650.10891865319</v>
      </c>
    </row>
    <row r="10" spans="2:12" ht="12.75">
      <c r="B10" s="5" t="s">
        <v>17</v>
      </c>
      <c r="C10" s="1">
        <f t="shared" si="4"/>
        <v>100100</v>
      </c>
      <c r="D10" s="22">
        <f t="shared" si="5"/>
        <v>1.1813583767745027E-05</v>
      </c>
      <c r="E10" s="14">
        <f t="shared" si="0"/>
        <v>25.50111817069188</v>
      </c>
      <c r="F10" s="14">
        <f t="shared" si="6"/>
        <v>36.49</v>
      </c>
      <c r="G10" s="14">
        <f t="shared" si="1"/>
        <v>0</v>
      </c>
      <c r="H10" s="16">
        <f t="shared" si="2"/>
        <v>0</v>
      </c>
      <c r="I10" s="13">
        <f t="shared" si="3"/>
        <v>61.99111817069188</v>
      </c>
      <c r="J10" s="3"/>
      <c r="K10" s="4">
        <f>SUM(I10/L10)</f>
        <v>0.9524195461295</v>
      </c>
      <c r="L10" s="13">
        <f t="shared" si="8"/>
        <v>65.0880364883471</v>
      </c>
    </row>
    <row r="11" spans="2:12" ht="12.75">
      <c r="B11" t="s">
        <v>6</v>
      </c>
      <c r="C11" s="1">
        <f t="shared" si="4"/>
        <v>426129650</v>
      </c>
      <c r="D11" s="22">
        <f t="shared" si="5"/>
        <v>0.05029089226967902</v>
      </c>
      <c r="E11" s="14">
        <f t="shared" si="0"/>
        <v>108559.26634051518</v>
      </c>
      <c r="F11" s="14">
        <f t="shared" si="6"/>
        <v>155324.46</v>
      </c>
      <c r="G11" s="14">
        <f t="shared" si="1"/>
        <v>0</v>
      </c>
      <c r="H11" s="16">
        <f t="shared" si="2"/>
        <v>0</v>
      </c>
      <c r="I11" s="13">
        <f t="shared" si="3"/>
        <v>263883.7263405152</v>
      </c>
      <c r="J11" s="3"/>
      <c r="K11" s="4">
        <f t="shared" si="7"/>
        <v>0.9523657357166858</v>
      </c>
      <c r="L11" s="13">
        <f t="shared" si="8"/>
        <v>277082.33973992587</v>
      </c>
    </row>
    <row r="12" spans="2:12" ht="12.75">
      <c r="B12" t="s">
        <v>7</v>
      </c>
      <c r="C12" s="1">
        <f t="shared" si="4"/>
        <v>1664865070</v>
      </c>
      <c r="D12" s="22">
        <f t="shared" si="5"/>
        <v>0.19648374591845844</v>
      </c>
      <c r="E12" s="14">
        <f t="shared" si="0"/>
        <v>424135.0738094626</v>
      </c>
      <c r="F12" s="14">
        <f t="shared" si="6"/>
        <v>606844.12</v>
      </c>
      <c r="G12" s="14">
        <f t="shared" si="1"/>
        <v>0</v>
      </c>
      <c r="H12" s="16">
        <f t="shared" si="2"/>
        <v>0</v>
      </c>
      <c r="I12" s="13">
        <f t="shared" si="3"/>
        <v>1030979.1938094626</v>
      </c>
      <c r="J12" s="3"/>
      <c r="K12" s="4">
        <f t="shared" si="7"/>
        <v>0.952365745448964</v>
      </c>
      <c r="L12" s="13">
        <f t="shared" si="8"/>
        <v>1082545.438804541</v>
      </c>
    </row>
    <row r="13" spans="2:12" ht="12.75">
      <c r="B13" t="s">
        <v>8</v>
      </c>
      <c r="C13" s="1">
        <f t="shared" si="4"/>
        <v>1030483990</v>
      </c>
      <c r="D13" s="22">
        <f t="shared" si="5"/>
        <v>0.12161547389795334</v>
      </c>
      <c r="E13" s="14">
        <f t="shared" si="0"/>
        <v>262522.4176023583</v>
      </c>
      <c r="F13" s="14">
        <f t="shared" si="6"/>
        <v>375611.91</v>
      </c>
      <c r="G13" s="14">
        <f t="shared" si="1"/>
        <v>0</v>
      </c>
      <c r="H13" s="16">
        <f t="shared" si="2"/>
        <v>0</v>
      </c>
      <c r="I13" s="13">
        <f t="shared" si="3"/>
        <v>638134.3276023583</v>
      </c>
      <c r="J13" s="3"/>
      <c r="K13" s="4">
        <f t="shared" si="7"/>
        <v>0.952365744327849</v>
      </c>
      <c r="L13" s="13">
        <f t="shared" si="8"/>
        <v>670051.743674101</v>
      </c>
    </row>
    <row r="14" spans="2:10" ht="12.75">
      <c r="B14" t="s">
        <v>15</v>
      </c>
      <c r="C14" s="1">
        <v>8473296670</v>
      </c>
      <c r="G14" s="14"/>
      <c r="H14" s="16"/>
      <c r="J14" s="3"/>
    </row>
    <row r="15" spans="1:12" ht="12.75">
      <c r="A15" s="10" t="s">
        <v>28</v>
      </c>
      <c r="C15" s="1"/>
      <c r="D15" s="22">
        <f>SUM(D4:D13)</f>
        <v>0.7428932144305529</v>
      </c>
      <c r="G15" s="14"/>
      <c r="H15" s="16"/>
      <c r="J15" s="3"/>
      <c r="L15" s="13">
        <f>SUM(L4:L13)</f>
        <v>4093039.1317681395</v>
      </c>
    </row>
    <row r="16" spans="4:10" ht="12.75">
      <c r="D16" s="22" t="s">
        <v>9</v>
      </c>
      <c r="E16" s="13">
        <f>SUM(E4:E13)</f>
        <v>1603629.1799211418</v>
      </c>
      <c r="F16" s="14">
        <f>SUM(F4:F13)</f>
        <v>2294441.0900000003</v>
      </c>
      <c r="G16" s="14">
        <f>SUM(G4:G13)</f>
        <v>0</v>
      </c>
      <c r="H16" s="16">
        <f>SUM(H4:H15)</f>
        <v>0</v>
      </c>
      <c r="I16" s="13">
        <f>SUM(I4:I15)</f>
        <v>3898070.2699211417</v>
      </c>
      <c r="J16" s="3"/>
    </row>
    <row r="17" spans="2:10" ht="12.75">
      <c r="B17" s="9" t="s">
        <v>40</v>
      </c>
      <c r="G17" s="14"/>
      <c r="H17" s="16"/>
      <c r="J17" s="3"/>
    </row>
    <row r="18" spans="2:12" ht="12.75">
      <c r="B18" s="30" t="s">
        <v>22</v>
      </c>
      <c r="C18" s="3">
        <v>2158626.77</v>
      </c>
      <c r="J18" s="2"/>
      <c r="L18" s="13">
        <f>SUM(F20*D15)</f>
        <v>4093039.1317681395</v>
      </c>
    </row>
    <row r="19" spans="2:10" ht="12.75">
      <c r="B19" s="30" t="s">
        <v>23</v>
      </c>
      <c r="C19" s="3">
        <v>3088520.73</v>
      </c>
      <c r="E19" s="13" t="s">
        <v>10</v>
      </c>
      <c r="J19" s="2"/>
    </row>
    <row r="20" spans="2:10" ht="12.75">
      <c r="B20" s="30" t="s">
        <v>24</v>
      </c>
      <c r="C20" s="3"/>
      <c r="E20" s="13" t="s">
        <v>11</v>
      </c>
      <c r="F20" s="14">
        <f>(8476296670*0.0013)/2</f>
        <v>5509592.8355</v>
      </c>
      <c r="J20" s="2"/>
    </row>
    <row r="21" spans="2:10" ht="12.75">
      <c r="B21" s="30" t="s">
        <v>25</v>
      </c>
      <c r="C21" s="3"/>
      <c r="E21" s="13" t="s">
        <v>14</v>
      </c>
      <c r="J21" s="2"/>
    </row>
    <row r="22" spans="2:12" s="9" customFormat="1" ht="13.5" thickBot="1">
      <c r="B22" s="10" t="s">
        <v>26</v>
      </c>
      <c r="C22" s="27">
        <f>SUM(C18:C21)</f>
        <v>5247147.5</v>
      </c>
      <c r="D22" s="28"/>
      <c r="E22" s="17"/>
      <c r="F22" s="17"/>
      <c r="G22" s="17"/>
      <c r="H22" s="17"/>
      <c r="I22" s="17"/>
      <c r="J22" s="25"/>
      <c r="K22" s="12"/>
      <c r="L22" s="17"/>
    </row>
    <row r="23" ht="13.5" thickTop="1">
      <c r="J23" s="2"/>
    </row>
    <row r="24" spans="3:10" ht="38.25">
      <c r="C24" s="8" t="s">
        <v>20</v>
      </c>
      <c r="D24" s="24" t="s">
        <v>21</v>
      </c>
      <c r="J24" s="2"/>
    </row>
    <row r="25" spans="2:10" ht="12.75">
      <c r="B25" t="s">
        <v>1</v>
      </c>
      <c r="C25" s="1">
        <v>56023290</v>
      </c>
      <c r="D25" s="22">
        <f>SUM(C25/$C$35)</f>
        <v>0.008899995879108615</v>
      </c>
      <c r="J25" s="2"/>
    </row>
    <row r="26" spans="2:10" ht="12.75">
      <c r="B26" t="s">
        <v>0</v>
      </c>
      <c r="C26" s="1">
        <v>1297863100</v>
      </c>
      <c r="D26" s="22">
        <f aca="true" t="shared" si="9" ref="D26:D34">SUM(C26/$C$35)</f>
        <v>0.20618168339715737</v>
      </c>
      <c r="J26" s="1"/>
    </row>
    <row r="27" spans="2:4" ht="12.75">
      <c r="B27" t="s">
        <v>2</v>
      </c>
      <c r="C27" s="1">
        <v>29729760</v>
      </c>
      <c r="D27" s="22">
        <f t="shared" si="9"/>
        <v>0.004722941860195789</v>
      </c>
    </row>
    <row r="28" spans="2:4" ht="12.75">
      <c r="B28" t="s">
        <v>3</v>
      </c>
      <c r="C28" s="1">
        <v>526897900</v>
      </c>
      <c r="D28" s="22">
        <f t="shared" si="9"/>
        <v>0.08370427975063555</v>
      </c>
    </row>
    <row r="29" spans="2:4" ht="12.75">
      <c r="B29" t="s">
        <v>4</v>
      </c>
      <c r="C29" s="1">
        <v>1150931900</v>
      </c>
      <c r="D29" s="22">
        <f t="shared" si="9"/>
        <v>0.18283983620266944</v>
      </c>
    </row>
    <row r="30" spans="2:4" ht="12.75">
      <c r="B30" t="s">
        <v>5</v>
      </c>
      <c r="C30" s="1">
        <v>111729840</v>
      </c>
      <c r="D30" s="22">
        <f t="shared" si="9"/>
        <v>0.017749673672743334</v>
      </c>
    </row>
    <row r="31" spans="2:4" ht="12.75">
      <c r="B31" t="s">
        <v>13</v>
      </c>
      <c r="C31" s="1">
        <v>100100</v>
      </c>
      <c r="D31" s="22">
        <f t="shared" si="9"/>
        <v>1.590212905202055E-05</v>
      </c>
    </row>
    <row r="32" spans="2:4" ht="12.75">
      <c r="B32" t="s">
        <v>6</v>
      </c>
      <c r="C32" s="1">
        <v>426129650</v>
      </c>
      <c r="D32" s="22">
        <f t="shared" si="9"/>
        <v>0.06769599088104244</v>
      </c>
    </row>
    <row r="33" spans="2:4" ht="12.75">
      <c r="B33" t="s">
        <v>7</v>
      </c>
      <c r="C33" s="1">
        <v>1664865070</v>
      </c>
      <c r="D33" s="22">
        <f t="shared" si="9"/>
        <v>0.2644845074659463</v>
      </c>
    </row>
    <row r="34" spans="2:4" ht="12.75">
      <c r="B34" t="s">
        <v>8</v>
      </c>
      <c r="C34" s="1">
        <v>1030483990</v>
      </c>
      <c r="D34" s="22">
        <f t="shared" si="9"/>
        <v>0.1637051887614491</v>
      </c>
    </row>
    <row r="35" spans="2:12" s="9" customFormat="1" ht="12.75">
      <c r="B35" s="10" t="s">
        <v>12</v>
      </c>
      <c r="C35" s="11">
        <f>SUM(C25:C34)</f>
        <v>6294754600</v>
      </c>
      <c r="D35" s="26">
        <f>SUM(D25:D34)</f>
        <v>1</v>
      </c>
      <c r="E35" s="17"/>
      <c r="F35" s="17"/>
      <c r="G35" s="17"/>
      <c r="H35" s="14"/>
      <c r="I35" s="17"/>
      <c r="K35" s="12"/>
      <c r="L35" s="17"/>
    </row>
    <row r="39" ht="12.75">
      <c r="A39" s="5" t="s">
        <v>41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2" r:id="rId1"/>
  <headerFooter alignWithMargins="0"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2.140625" style="0" customWidth="1"/>
    <col min="2" max="2" width="26.8515625" style="0" bestFit="1" customWidth="1"/>
    <col min="3" max="3" width="16.57421875" style="0" customWidth="1"/>
    <col min="4" max="4" width="14.421875" style="22" bestFit="1" customWidth="1"/>
    <col min="5" max="5" width="16.28125" style="13" bestFit="1" customWidth="1"/>
    <col min="6" max="6" width="14.00390625" style="14" bestFit="1" customWidth="1"/>
    <col min="7" max="7" width="13.28125" style="13" customWidth="1"/>
    <col min="8" max="8" width="13.8515625" style="14" customWidth="1"/>
    <col min="9" max="9" width="14.00390625" style="13" bestFit="1" customWidth="1"/>
    <col min="10" max="10" width="1.28515625" style="0" customWidth="1"/>
    <col min="11" max="11" width="12.8515625" style="4" customWidth="1"/>
    <col min="12" max="12" width="14.00390625" style="13" bestFit="1" customWidth="1"/>
  </cols>
  <sheetData>
    <row r="1" spans="2:5" ht="12.75">
      <c r="B1" s="6" t="s">
        <v>38</v>
      </c>
      <c r="C1" s="7">
        <f ca="1">TODAY()</f>
        <v>44476</v>
      </c>
      <c r="D1" s="29" t="s">
        <v>37</v>
      </c>
      <c r="E1" s="17" t="s">
        <v>39</v>
      </c>
    </row>
    <row r="2" spans="4:12" ht="12.75">
      <c r="D2" s="23"/>
      <c r="L2" s="15"/>
    </row>
    <row r="3" spans="1:12" s="19" customFormat="1" ht="51">
      <c r="A3" s="18" t="s">
        <v>18</v>
      </c>
      <c r="C3" s="8" t="s">
        <v>19</v>
      </c>
      <c r="D3" s="24" t="s">
        <v>27</v>
      </c>
      <c r="E3" s="20" t="s">
        <v>31</v>
      </c>
      <c r="F3" s="20" t="s">
        <v>32</v>
      </c>
      <c r="G3" s="20" t="s">
        <v>33</v>
      </c>
      <c r="H3" s="20" t="s">
        <v>34</v>
      </c>
      <c r="I3" s="20" t="s">
        <v>35</v>
      </c>
      <c r="K3" s="21" t="s">
        <v>30</v>
      </c>
      <c r="L3" s="20" t="s">
        <v>36</v>
      </c>
    </row>
    <row r="4" spans="2:12" ht="12.75">
      <c r="B4" t="s">
        <v>1</v>
      </c>
      <c r="C4" s="1">
        <f>C25</f>
        <v>56023290</v>
      </c>
      <c r="D4" s="22">
        <f>SUM(C4/$C$14)</f>
        <v>0.006611746547049674</v>
      </c>
      <c r="E4" s="14">
        <f aca="true" t="shared" si="0" ref="E4:E13">SUM(D4*$C$18)</f>
        <v>14272.29309291649</v>
      </c>
      <c r="F4" s="14">
        <f aca="true" t="shared" si="1" ref="F4:F13">SUM(D4*$C$19)</f>
        <v>0</v>
      </c>
      <c r="G4" s="14">
        <f aca="true" t="shared" si="2" ref="G4:G13">SUM(D4*$C$20)</f>
        <v>0</v>
      </c>
      <c r="H4" s="16">
        <f aca="true" t="shared" si="3" ref="H4:H13">SUM(D4*$C$21)</f>
        <v>0</v>
      </c>
      <c r="I4" s="13">
        <f aca="true" t="shared" si="4" ref="I4:I13">SUM(E4:H4)</f>
        <v>14272.29309291649</v>
      </c>
      <c r="J4" s="3"/>
      <c r="K4" s="4">
        <f>SUM(I4/L4)</f>
        <v>0.39179424586356076</v>
      </c>
      <c r="L4" s="13">
        <f>SUM($F$20*D4)</f>
        <v>36428.03140576675</v>
      </c>
    </row>
    <row r="5" spans="2:12" ht="12.75">
      <c r="B5" t="s">
        <v>0</v>
      </c>
      <c r="C5" s="1">
        <f aca="true" t="shared" si="5" ref="C5:C13">C26</f>
        <v>1297863100</v>
      </c>
      <c r="D5" s="22">
        <f aca="true" t="shared" si="6" ref="D5:D13">SUM(C5/$C$14)</f>
        <v>0.15317097353561682</v>
      </c>
      <c r="E5" s="14">
        <f t="shared" si="0"/>
        <v>330638.96386094403</v>
      </c>
      <c r="F5" s="14">
        <f t="shared" si="1"/>
        <v>0</v>
      </c>
      <c r="G5" s="14">
        <f t="shared" si="2"/>
        <v>0</v>
      </c>
      <c r="H5" s="16">
        <f t="shared" si="3"/>
        <v>0</v>
      </c>
      <c r="I5" s="13">
        <f t="shared" si="4"/>
        <v>330638.96386094403</v>
      </c>
      <c r="J5" s="3"/>
      <c r="K5" s="4">
        <f aca="true" t="shared" si="7" ref="K5:K13">SUM(I5/L5)</f>
        <v>0.3917942458635608</v>
      </c>
      <c r="L5" s="13">
        <f>SUM($F$20*D5)</f>
        <v>843909.6983983945</v>
      </c>
    </row>
    <row r="6" spans="2:12" ht="12.75">
      <c r="B6" t="s">
        <v>2</v>
      </c>
      <c r="C6" s="1">
        <f t="shared" si="5"/>
        <v>29729760</v>
      </c>
      <c r="D6" s="22">
        <f t="shared" si="6"/>
        <v>0.0035086414600894646</v>
      </c>
      <c r="E6" s="14">
        <f t="shared" si="0"/>
        <v>7573.847382081005</v>
      </c>
      <c r="F6" s="14">
        <f t="shared" si="1"/>
        <v>0</v>
      </c>
      <c r="G6" s="14">
        <f t="shared" si="2"/>
        <v>0</v>
      </c>
      <c r="H6" s="16">
        <f t="shared" si="3"/>
        <v>0</v>
      </c>
      <c r="I6" s="13">
        <f t="shared" si="4"/>
        <v>7573.847382081005</v>
      </c>
      <c r="J6" s="3"/>
      <c r="K6" s="4">
        <f t="shared" si="7"/>
        <v>0.39179424586356076</v>
      </c>
      <c r="L6" s="13">
        <f aca="true" t="shared" si="8" ref="L6:L13">SUM($F$20*D6)</f>
        <v>19331.185850847174</v>
      </c>
    </row>
    <row r="7" spans="2:12" ht="12.75">
      <c r="B7" t="s">
        <v>3</v>
      </c>
      <c r="C7" s="1">
        <f t="shared" si="5"/>
        <v>526897900</v>
      </c>
      <c r="D7" s="22">
        <f>SUM(C7/$C$14)</f>
        <v>0.06218334144554389</v>
      </c>
      <c r="E7" s="14">
        <f t="shared" si="0"/>
        <v>134230.62549240154</v>
      </c>
      <c r="F7" s="14">
        <f t="shared" si="1"/>
        <v>0</v>
      </c>
      <c r="G7" s="14">
        <f t="shared" si="2"/>
        <v>0</v>
      </c>
      <c r="H7" s="16">
        <f t="shared" si="3"/>
        <v>0</v>
      </c>
      <c r="I7" s="13">
        <f t="shared" si="4"/>
        <v>134230.62549240154</v>
      </c>
      <c r="J7" s="3"/>
      <c r="K7" s="4">
        <f t="shared" si="7"/>
        <v>0.39179424586356076</v>
      </c>
      <c r="L7" s="13">
        <f t="shared" si="8"/>
        <v>342604.8925158188</v>
      </c>
    </row>
    <row r="8" spans="2:12" ht="12.75">
      <c r="B8" t="s">
        <v>4</v>
      </c>
      <c r="C8" s="1">
        <f t="shared" si="5"/>
        <v>1150931900</v>
      </c>
      <c r="D8" s="22">
        <f t="shared" si="6"/>
        <v>0.13583047364255688</v>
      </c>
      <c r="E8" s="14">
        <f t="shared" si="0"/>
        <v>293207.2965866027</v>
      </c>
      <c r="F8" s="14">
        <f t="shared" si="1"/>
        <v>0</v>
      </c>
      <c r="G8" s="14">
        <f t="shared" si="2"/>
        <v>0</v>
      </c>
      <c r="H8" s="16">
        <f t="shared" si="3"/>
        <v>0</v>
      </c>
      <c r="I8" s="13">
        <f t="shared" si="4"/>
        <v>293207.2965866027</v>
      </c>
      <c r="J8" s="3"/>
      <c r="K8" s="4">
        <f t="shared" si="7"/>
        <v>0.3917942458635608</v>
      </c>
      <c r="L8" s="13">
        <f t="shared" si="8"/>
        <v>748370.6044236029</v>
      </c>
    </row>
    <row r="9" spans="2:12" ht="12.75">
      <c r="B9" s="5" t="s">
        <v>16</v>
      </c>
      <c r="C9" s="1">
        <f t="shared" si="5"/>
        <v>111729840</v>
      </c>
      <c r="D9" s="22">
        <f t="shared" si="6"/>
        <v>0.013186112129837654</v>
      </c>
      <c r="E9" s="14">
        <f t="shared" si="0"/>
        <v>28463.894635689277</v>
      </c>
      <c r="F9" s="14">
        <f t="shared" si="1"/>
        <v>0</v>
      </c>
      <c r="G9" s="14">
        <f t="shared" si="2"/>
        <v>0</v>
      </c>
      <c r="H9" s="16">
        <f t="shared" si="3"/>
        <v>0</v>
      </c>
      <c r="I9" s="13">
        <f t="shared" si="4"/>
        <v>28463.894635689277</v>
      </c>
      <c r="J9" s="3"/>
      <c r="K9" s="4">
        <f t="shared" si="7"/>
        <v>0.39179424586356076</v>
      </c>
      <c r="L9" s="13">
        <f t="shared" si="8"/>
        <v>72650.10891865319</v>
      </c>
    </row>
    <row r="10" spans="2:12" ht="12.75">
      <c r="B10" s="5" t="s">
        <v>17</v>
      </c>
      <c r="C10" s="1">
        <f t="shared" si="5"/>
        <v>100100</v>
      </c>
      <c r="D10" s="22">
        <f t="shared" si="6"/>
        <v>1.1813583767745027E-05</v>
      </c>
      <c r="E10" s="14">
        <f t="shared" si="0"/>
        <v>25.50111817069188</v>
      </c>
      <c r="F10" s="14">
        <f t="shared" si="1"/>
        <v>0</v>
      </c>
      <c r="G10" s="14">
        <f t="shared" si="2"/>
        <v>0</v>
      </c>
      <c r="H10" s="16">
        <f t="shared" si="3"/>
        <v>0</v>
      </c>
      <c r="I10" s="13">
        <f t="shared" si="4"/>
        <v>25.50111817069188</v>
      </c>
      <c r="J10" s="3"/>
      <c r="K10" s="4">
        <f>SUM(I10/L10)</f>
        <v>0.39179424586356076</v>
      </c>
      <c r="L10" s="13">
        <f t="shared" si="8"/>
        <v>65.0880364883471</v>
      </c>
    </row>
    <row r="11" spans="2:12" ht="12.75">
      <c r="B11" t="s">
        <v>6</v>
      </c>
      <c r="C11" s="1">
        <f t="shared" si="5"/>
        <v>426129650</v>
      </c>
      <c r="D11" s="22">
        <f t="shared" si="6"/>
        <v>0.05029089226967902</v>
      </c>
      <c r="E11" s="14">
        <f t="shared" si="0"/>
        <v>108559.26634051518</v>
      </c>
      <c r="F11" s="14">
        <f t="shared" si="1"/>
        <v>0</v>
      </c>
      <c r="G11" s="14">
        <f t="shared" si="2"/>
        <v>0</v>
      </c>
      <c r="H11" s="16">
        <f t="shared" si="3"/>
        <v>0</v>
      </c>
      <c r="I11" s="13">
        <f t="shared" si="4"/>
        <v>108559.26634051518</v>
      </c>
      <c r="J11" s="3"/>
      <c r="K11" s="4">
        <f t="shared" si="7"/>
        <v>0.39179424586356076</v>
      </c>
      <c r="L11" s="13">
        <f t="shared" si="8"/>
        <v>277082.33973992587</v>
      </c>
    </row>
    <row r="12" spans="2:12" ht="12.75">
      <c r="B12" t="s">
        <v>7</v>
      </c>
      <c r="C12" s="1">
        <f t="shared" si="5"/>
        <v>1664865070</v>
      </c>
      <c r="D12" s="22">
        <f t="shared" si="6"/>
        <v>0.19648374591845844</v>
      </c>
      <c r="E12" s="14">
        <f t="shared" si="0"/>
        <v>424135.0738094626</v>
      </c>
      <c r="F12" s="14">
        <f t="shared" si="1"/>
        <v>0</v>
      </c>
      <c r="G12" s="14">
        <f t="shared" si="2"/>
        <v>0</v>
      </c>
      <c r="H12" s="16">
        <f t="shared" si="3"/>
        <v>0</v>
      </c>
      <c r="I12" s="13">
        <f t="shared" si="4"/>
        <v>424135.0738094626</v>
      </c>
      <c r="J12" s="3"/>
      <c r="K12" s="4">
        <f t="shared" si="7"/>
        <v>0.39179424586356076</v>
      </c>
      <c r="L12" s="13">
        <f t="shared" si="8"/>
        <v>1082545.438804541</v>
      </c>
    </row>
    <row r="13" spans="2:12" ht="12.75">
      <c r="B13" t="s">
        <v>8</v>
      </c>
      <c r="C13" s="1">
        <f t="shared" si="5"/>
        <v>1030483990</v>
      </c>
      <c r="D13" s="22">
        <f t="shared" si="6"/>
        <v>0.12161547389795334</v>
      </c>
      <c r="E13" s="14">
        <f t="shared" si="0"/>
        <v>262522.4176023583</v>
      </c>
      <c r="F13" s="14">
        <f t="shared" si="1"/>
        <v>0</v>
      </c>
      <c r="G13" s="14">
        <f t="shared" si="2"/>
        <v>0</v>
      </c>
      <c r="H13" s="16">
        <f t="shared" si="3"/>
        <v>0</v>
      </c>
      <c r="I13" s="13">
        <f t="shared" si="4"/>
        <v>262522.4176023583</v>
      </c>
      <c r="J13" s="3"/>
      <c r="K13" s="4">
        <f t="shared" si="7"/>
        <v>0.3917942458635608</v>
      </c>
      <c r="L13" s="13">
        <f t="shared" si="8"/>
        <v>670051.743674101</v>
      </c>
    </row>
    <row r="14" spans="2:10" ht="12.75">
      <c r="B14" t="s">
        <v>15</v>
      </c>
      <c r="C14" s="1">
        <v>8473296670</v>
      </c>
      <c r="G14" s="14"/>
      <c r="H14" s="16"/>
      <c r="J14" s="3"/>
    </row>
    <row r="15" spans="1:12" ht="12.75">
      <c r="A15" s="10" t="s">
        <v>28</v>
      </c>
      <c r="C15" s="1"/>
      <c r="D15" s="22">
        <f>SUM(D4:D13)</f>
        <v>0.7428932144305529</v>
      </c>
      <c r="G15" s="14"/>
      <c r="H15" s="16"/>
      <c r="J15" s="3"/>
      <c r="L15" s="13">
        <f>SUM(L4:L13)</f>
        <v>4093039.1317681395</v>
      </c>
    </row>
    <row r="16" spans="4:10" ht="12.75">
      <c r="D16" s="22" t="s">
        <v>9</v>
      </c>
      <c r="E16" s="13">
        <f>SUM(E4:E13)</f>
        <v>1603629.1799211418</v>
      </c>
      <c r="F16" s="14">
        <f>SUM(F4:F13)</f>
        <v>0</v>
      </c>
      <c r="G16" s="14">
        <f>SUM(G4:G13)</f>
        <v>0</v>
      </c>
      <c r="H16" s="16">
        <f>SUM(H4:H15)</f>
        <v>0</v>
      </c>
      <c r="I16" s="13">
        <f>SUM(I4:I15)</f>
        <v>1603629.1799211418</v>
      </c>
      <c r="J16" s="3"/>
    </row>
    <row r="17" spans="2:10" ht="12.75">
      <c r="B17" s="9" t="s">
        <v>40</v>
      </c>
      <c r="G17" s="14"/>
      <c r="H17" s="16"/>
      <c r="J17" s="3"/>
    </row>
    <row r="18" spans="2:12" ht="12.75">
      <c r="B18" s="30" t="s">
        <v>22</v>
      </c>
      <c r="C18" s="3">
        <v>2158626.77</v>
      </c>
      <c r="J18" s="2"/>
      <c r="L18" s="13">
        <f>SUM(F20*D15)</f>
        <v>4093039.1317681395</v>
      </c>
    </row>
    <row r="19" spans="2:10" ht="12.75">
      <c r="B19" s="30" t="s">
        <v>23</v>
      </c>
      <c r="C19" s="3"/>
      <c r="E19" s="13" t="s">
        <v>10</v>
      </c>
      <c r="J19" s="2"/>
    </row>
    <row r="20" spans="2:10" ht="12.75">
      <c r="B20" s="30" t="s">
        <v>24</v>
      </c>
      <c r="C20" s="3"/>
      <c r="E20" s="13" t="s">
        <v>11</v>
      </c>
      <c r="F20" s="14">
        <f>(8476296670*0.0013)/2</f>
        <v>5509592.8355</v>
      </c>
      <c r="J20" s="2"/>
    </row>
    <row r="21" spans="2:10" ht="12.75">
      <c r="B21" s="30" t="s">
        <v>25</v>
      </c>
      <c r="C21" s="3"/>
      <c r="E21" s="13" t="s">
        <v>14</v>
      </c>
      <c r="J21" s="2"/>
    </row>
    <row r="22" spans="2:12" s="9" customFormat="1" ht="13.5" thickBot="1">
      <c r="B22" s="10" t="s">
        <v>26</v>
      </c>
      <c r="C22" s="27">
        <f>SUM(C18:C21)</f>
        <v>2158626.77</v>
      </c>
      <c r="D22" s="28"/>
      <c r="E22" s="17"/>
      <c r="F22" s="17"/>
      <c r="G22" s="17"/>
      <c r="H22" s="17"/>
      <c r="I22" s="17"/>
      <c r="J22" s="25"/>
      <c r="K22" s="12"/>
      <c r="L22" s="17"/>
    </row>
    <row r="23" ht="13.5" thickTop="1">
      <c r="J23" s="2"/>
    </row>
    <row r="24" spans="3:10" ht="38.25">
      <c r="C24" s="8" t="s">
        <v>20</v>
      </c>
      <c r="D24" s="24" t="s">
        <v>21</v>
      </c>
      <c r="J24" s="2"/>
    </row>
    <row r="25" spans="2:10" ht="12.75">
      <c r="B25" t="s">
        <v>1</v>
      </c>
      <c r="C25" s="1">
        <v>56023290</v>
      </c>
      <c r="D25" s="22">
        <f>SUM(C25/$C$35)</f>
        <v>0.008899995879108615</v>
      </c>
      <c r="J25" s="2"/>
    </row>
    <row r="26" spans="2:10" ht="12.75">
      <c r="B26" t="s">
        <v>0</v>
      </c>
      <c r="C26" s="1">
        <v>1297863100</v>
      </c>
      <c r="D26" s="22">
        <f aca="true" t="shared" si="9" ref="D26:D34">SUM(C26/$C$35)</f>
        <v>0.20618168339715737</v>
      </c>
      <c r="J26" s="1"/>
    </row>
    <row r="27" spans="2:4" ht="12.75">
      <c r="B27" t="s">
        <v>2</v>
      </c>
      <c r="C27" s="1">
        <v>29729760</v>
      </c>
      <c r="D27" s="22">
        <f t="shared" si="9"/>
        <v>0.004722941860195789</v>
      </c>
    </row>
    <row r="28" spans="2:4" ht="12.75">
      <c r="B28" t="s">
        <v>3</v>
      </c>
      <c r="C28" s="1">
        <v>526897900</v>
      </c>
      <c r="D28" s="22">
        <f t="shared" si="9"/>
        <v>0.08370427975063555</v>
      </c>
    </row>
    <row r="29" spans="2:4" ht="12.75">
      <c r="B29" t="s">
        <v>4</v>
      </c>
      <c r="C29" s="1">
        <v>1150931900</v>
      </c>
      <c r="D29" s="22">
        <f t="shared" si="9"/>
        <v>0.18283983620266944</v>
      </c>
    </row>
    <row r="30" spans="2:4" ht="12.75">
      <c r="B30" t="s">
        <v>5</v>
      </c>
      <c r="C30" s="1">
        <v>111729840</v>
      </c>
      <c r="D30" s="22">
        <f t="shared" si="9"/>
        <v>0.017749673672743334</v>
      </c>
    </row>
    <row r="31" spans="2:4" ht="12.75">
      <c r="B31" t="s">
        <v>13</v>
      </c>
      <c r="C31" s="1">
        <v>100100</v>
      </c>
      <c r="D31" s="22">
        <f t="shared" si="9"/>
        <v>1.590212905202055E-05</v>
      </c>
    </row>
    <row r="32" spans="2:4" ht="12.75">
      <c r="B32" t="s">
        <v>6</v>
      </c>
      <c r="C32" s="1">
        <v>426129650</v>
      </c>
      <c r="D32" s="22">
        <f t="shared" si="9"/>
        <v>0.06769599088104244</v>
      </c>
    </row>
    <row r="33" spans="2:4" ht="12.75">
      <c r="B33" t="s">
        <v>7</v>
      </c>
      <c r="C33" s="1">
        <v>1664865070</v>
      </c>
      <c r="D33" s="22">
        <f t="shared" si="9"/>
        <v>0.2644845074659463</v>
      </c>
    </row>
    <row r="34" spans="2:4" ht="12.75">
      <c r="B34" t="s">
        <v>8</v>
      </c>
      <c r="C34" s="1">
        <v>1030483990</v>
      </c>
      <c r="D34" s="22">
        <f t="shared" si="9"/>
        <v>0.1637051887614491</v>
      </c>
    </row>
    <row r="35" spans="2:12" s="9" customFormat="1" ht="12.75">
      <c r="B35" s="10" t="s">
        <v>12</v>
      </c>
      <c r="C35" s="11">
        <f>SUM(C25:C34)</f>
        <v>6294754600</v>
      </c>
      <c r="D35" s="26">
        <f>SUM(D25:D34)</f>
        <v>1</v>
      </c>
      <c r="E35" s="17"/>
      <c r="F35" s="17"/>
      <c r="G35" s="17"/>
      <c r="H35" s="14"/>
      <c r="I35" s="17"/>
      <c r="K35" s="12"/>
      <c r="L35" s="17"/>
    </row>
    <row r="39" ht="12.75">
      <c r="A39" s="5" t="s">
        <v>29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2" r:id="rId1"/>
  <headerFooter alignWithMargins="0"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Lefebvre</dc:creator>
  <cp:keywords/>
  <dc:description/>
  <cp:lastModifiedBy>Administrator</cp:lastModifiedBy>
  <cp:lastPrinted>2021-10-07T18:35:40Z</cp:lastPrinted>
  <dcterms:created xsi:type="dcterms:W3CDTF">2005-11-10T22:47:38Z</dcterms:created>
  <dcterms:modified xsi:type="dcterms:W3CDTF">2021-10-07T18:38:03Z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-612106453</vt:i4>
  </property>
  <property fmtid="{D5CDD505-2E9C-101B-9397-08002B2CF9AE}" pid="4" name="_EmailSubject">
    <vt:lpwstr/>
  </property>
  <property fmtid="{D5CDD505-2E9C-101B-9397-08002B2CF9AE}" pid="5" name="_AuthorEmail">
    <vt:lpwstr>KSigley@co.adams.co.us</vt:lpwstr>
  </property>
  <property fmtid="{D5CDD505-2E9C-101B-9397-08002B2CF9AE}" pid="6" name="_AuthorEmailDisplayName">
    <vt:lpwstr>Kenneth Sigley</vt:lpwstr>
  </property>
  <property fmtid="{D5CDD505-2E9C-101B-9397-08002B2CF9AE}" pid="7" name="_PreviousAdHocReviewCycleID">
    <vt:i4>1349262251</vt:i4>
  </property>
  <property fmtid="{D5CDD505-2E9C-101B-9397-08002B2CF9AE}" pid="8" name="_ReviewingToolsShownOnce">
    <vt:lpwstr/>
  </property>
  <property fmtid="{D5CDD505-2E9C-101B-9397-08002B2CF9AE}" pid="9" name="eDOCS AutoSave">
    <vt:lpwstr/>
  </property>
</Properties>
</file>